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F907AEF7-827E-4C7F-84EF-61FDD7E0E8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nsité d’occupation" sheetId="7" r:id="rId1"/>
    <sheet name="Planning par outil" sheetId="8" r:id="rId2"/>
  </sheets>
  <definedNames>
    <definedName name="_xlnm.Print_Area" localSheetId="0">'Densité d’occupation'!$A$1:$G$65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7" l="1"/>
  <c r="D23" i="7"/>
  <c r="D51" i="7" s="1"/>
  <c r="D29" i="7"/>
  <c r="D37" i="7"/>
  <c r="D33" i="7"/>
  <c r="H10" i="8"/>
  <c r="K10" i="8"/>
  <c r="L10" i="8" s="1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G24" i="8" l="1"/>
  <c r="K24" i="8" s="1"/>
  <c r="G23" i="8"/>
  <c r="K23" i="8" s="1"/>
  <c r="G22" i="8"/>
  <c r="K22" i="8" s="1"/>
  <c r="G21" i="8"/>
  <c r="K21" i="8" s="1"/>
  <c r="G20" i="8"/>
  <c r="K20" i="8" s="1"/>
  <c r="G19" i="8"/>
  <c r="K19" i="8" s="1"/>
  <c r="G18" i="8"/>
  <c r="K18" i="8" s="1"/>
  <c r="G17" i="8"/>
  <c r="K17" i="8" s="1"/>
  <c r="G16" i="8"/>
  <c r="K16" i="8" s="1"/>
  <c r="G15" i="8"/>
  <c r="K15" i="8" s="1"/>
  <c r="G14" i="8"/>
  <c r="K14" i="8" s="1"/>
  <c r="G13" i="8"/>
  <c r="K13" i="8" s="1"/>
  <c r="G12" i="8"/>
  <c r="K12" i="8" s="1"/>
  <c r="K11" i="8"/>
  <c r="D25" i="8"/>
  <c r="C25" i="8"/>
  <c r="G25" i="8" l="1"/>
  <c r="K25" i="8" s="1"/>
  <c r="L13" i="8"/>
  <c r="L21" i="8"/>
  <c r="L20" i="8"/>
  <c r="L11" i="8"/>
  <c r="L23" i="8"/>
  <c r="L17" i="8"/>
  <c r="L12" i="8"/>
  <c r="L24" i="8"/>
  <c r="L15" i="8"/>
  <c r="L19" i="8"/>
  <c r="L16" i="8"/>
  <c r="L18" i="8"/>
  <c r="L14" i="8"/>
  <c r="L22" i="8"/>
  <c r="D48" i="7" l="1"/>
  <c r="D47" i="7"/>
  <c r="D41" i="7"/>
  <c r="D46" i="7"/>
  <c r="D55" i="7"/>
  <c r="B60" i="7" s="1"/>
  <c r="D56" i="7" l="1"/>
  <c r="E60" i="7" s="1"/>
</calcChain>
</file>

<file path=xl/sharedStrings.xml><?xml version="1.0" encoding="utf-8"?>
<sst xmlns="http://schemas.openxmlformats.org/spreadsheetml/2006/main" count="164" uniqueCount="103">
  <si>
    <t xml:space="preserve">Densité d’occupation et mortalité cumulée 
</t>
  </si>
  <si>
    <t>Version 08.2022</t>
  </si>
  <si>
    <t>Source :</t>
  </si>
  <si>
    <t xml:space="preserve">Informations complémentaires </t>
  </si>
  <si>
    <t>1. Données d’exploitation :</t>
  </si>
  <si>
    <t>Numéro d’établissement :</t>
  </si>
  <si>
    <t>m²</t>
  </si>
  <si>
    <t>Registre AB</t>
  </si>
  <si>
    <t>2.  Informations sur la bande de production :</t>
  </si>
  <si>
    <t xml:space="preserve">Date du début de la bande de production : </t>
  </si>
  <si>
    <t>jj/mm/aaaa</t>
  </si>
  <si>
    <t xml:space="preserve">La première date de mise en place de la bande de production. </t>
  </si>
  <si>
    <t>Date d’évacuation de la bande de production :</t>
  </si>
  <si>
    <t>Facture acheteur</t>
  </si>
  <si>
    <t>La dernière date d’évacuation de la bande de production.</t>
  </si>
  <si>
    <t>Combien de desserrages effectués :</t>
  </si>
  <si>
    <t>Nombre de fois</t>
  </si>
  <si>
    <t xml:space="preserve">À prouver sur la base des factures reçues pour le desserrage. </t>
  </si>
  <si>
    <t>Il s’agit de la somme des surfaces ci-dessus.</t>
  </si>
  <si>
    <t>Nombre total de poulets mis en place :</t>
  </si>
  <si>
    <t>poulets</t>
  </si>
  <si>
    <t>Il s’agit de la somme de toutes les mises en place durant la bande de production.</t>
  </si>
  <si>
    <t xml:space="preserve">Mortalité totale : </t>
  </si>
  <si>
    <t>La mortalité totale durant la bande de production.</t>
  </si>
  <si>
    <t>DESSERRAGE :</t>
  </si>
  <si>
    <r>
      <t>Kilogrammes du 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desserrage :</t>
    </r>
  </si>
  <si>
    <t>kg</t>
  </si>
  <si>
    <t>Poids net livré.</t>
  </si>
  <si>
    <t>Nombre total de poulets desserrés :</t>
  </si>
  <si>
    <t>Poids moyen lors du desserrage :</t>
  </si>
  <si>
    <t>kg/poulet</t>
  </si>
  <si>
    <r>
      <t>Kilogrammes du 2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desserrage :</t>
    </r>
  </si>
  <si>
    <r>
      <t>Kilogrammes du 3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desserrage :</t>
    </r>
  </si>
  <si>
    <t>DÉCHARGEMENT :</t>
  </si>
  <si>
    <t>Kilogrammes déchargés :</t>
  </si>
  <si>
    <t>Nombre de poulets déchargés :</t>
  </si>
  <si>
    <t>Poids moyen lors du déchargement :</t>
  </si>
  <si>
    <t>3.  Densité d’occupation</t>
  </si>
  <si>
    <t>Lors du desserrage</t>
  </si>
  <si>
    <r>
      <t>Densité d’occupation lors du 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desserrage :</t>
    </r>
  </si>
  <si>
    <t>kg/m²</t>
  </si>
  <si>
    <r>
      <t>= [(mise en place totale - mortalité)*poids moyen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desserrage]/ surface totale </t>
    </r>
  </si>
  <si>
    <r>
      <t>Densité d’occupation lors du 2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desserrage :</t>
    </r>
  </si>
  <si>
    <r>
      <t>= [(mise en place totale - mortalité - nombre lors du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desserrage)*poids moyen 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desserrage]/ surface totale</t>
    </r>
  </si>
  <si>
    <r>
      <t>Densité d’occupation lors du 3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desserrage :</t>
    </r>
  </si>
  <si>
    <r>
      <t>= [(mise en place totale - mortalité - nombre lors du 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desserrage)*poids moyen 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desserrage]/ surface totale</t>
    </r>
  </si>
  <si>
    <t>Lors du déchargement :</t>
  </si>
  <si>
    <t>Densité d’occupation lors du déchargement :</t>
  </si>
  <si>
    <t xml:space="preserve">= kg desserrés / surface totale </t>
  </si>
  <si>
    <t>4.  Mortalité journalière cumulée</t>
  </si>
  <si>
    <t>Âge à l’abattage :</t>
  </si>
  <si>
    <t>jours</t>
  </si>
  <si>
    <t>Mortalité totale :</t>
  </si>
  <si>
    <t>1+(0,06 X âge à l’abattage en jours)</t>
  </si>
  <si>
    <t>&gt;</t>
  </si>
  <si>
    <t>Mortalité totale / nombre de mises en place</t>
  </si>
  <si>
    <t>↓</t>
  </si>
  <si>
    <t>= nombre de poulets mis en place / mortalité totale</t>
  </si>
  <si>
    <r>
      <rPr>
        <b/>
        <u/>
        <sz val="12"/>
        <color theme="1"/>
        <rFont val="Calibri"/>
        <family val="2"/>
        <scheme val="minor"/>
      </rPr>
      <t>Remarques</t>
    </r>
    <r>
      <rPr>
        <b/>
        <sz val="12"/>
        <color theme="1"/>
        <rFont val="Calibri"/>
        <family val="2"/>
        <scheme val="minor"/>
      </rPr>
      <t xml:space="preserve"> :</t>
    </r>
  </si>
  <si>
    <t>OUTIL : PLANNING DE COMMANDE ET DE CHARGEMENT</t>
  </si>
  <si>
    <t>Date du début de la bande de production :</t>
  </si>
  <si>
    <t>Date du desserrage :</t>
  </si>
  <si>
    <t>Date du déchargement :</t>
  </si>
  <si>
    <t>1. COMMANDE</t>
  </si>
  <si>
    <t xml:space="preserve">2. DESSERRAGE </t>
  </si>
  <si>
    <t>3. DÉCHARGEMENT</t>
  </si>
  <si>
    <t>Commande de poussins d’un jour</t>
  </si>
  <si>
    <t>Poids attendu lors du desserrage :</t>
  </si>
  <si>
    <t>Nombre de poulets lors du desserrage</t>
  </si>
  <si>
    <t>Densité d’occupation lors du desserrage</t>
  </si>
  <si>
    <t>Poids attendu lors du déchargement :</t>
  </si>
  <si>
    <t>Nombre de poulets déchargés</t>
  </si>
  <si>
    <t>Densité d’occupation lors du déchargement</t>
  </si>
  <si>
    <t>(m²)</t>
  </si>
  <si>
    <t>(Nombre)</t>
  </si>
  <si>
    <t>(kg)</t>
  </si>
  <si>
    <t>(kg/m²)</t>
  </si>
  <si>
    <t>Total</t>
  </si>
  <si>
    <t>Code à 8 chiffres fiche troupeau</t>
  </si>
  <si>
    <t>Superficie par poulailler :</t>
  </si>
  <si>
    <t>Sources officielles : uniquement le Registre AB, les factures d’acheteur(s) et la (les) fiche(s) de poulailler</t>
  </si>
  <si>
    <t>Poulailler 1 :</t>
  </si>
  <si>
    <t>Poulailler 2 :</t>
  </si>
  <si>
    <t>Poulailler 3 :</t>
  </si>
  <si>
    <t>Poulailler 4 :</t>
  </si>
  <si>
    <t>Poulailler 5 :</t>
  </si>
  <si>
    <t>Poulailler 6 :</t>
  </si>
  <si>
    <t>Poulailler 7 :</t>
  </si>
  <si>
    <t>Autres poulaillers :</t>
  </si>
  <si>
    <t>Il s’agit de la somme des surfaces des autres poulaillers.</t>
  </si>
  <si>
    <t>Quelles poulaillers ont été occupées :</t>
  </si>
  <si>
    <t>Indiquez quelles poulaillers étaient occupées pendant la bande de production.</t>
  </si>
  <si>
    <t>Surface totale des poulaillers occupées :</t>
  </si>
  <si>
    <t xml:space="preserve">Veuillez compléter uniquement les cases bleu clair. 
À titre d’illustration, une bande de production fictive comptant 2 poulaillers a été complétée. </t>
  </si>
  <si>
    <t>Numéros de poulailler</t>
  </si>
  <si>
    <t>Fiche de poulailler</t>
  </si>
  <si>
    <t>À vérifier sur la base de la facture de l’acheteur</t>
  </si>
  <si>
    <r>
      <t>À vérifier sur la base de la facture de l’acheteur.
Doit être supérieur au poids moyen lors du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desserrage.</t>
    </r>
  </si>
  <si>
    <r>
      <t>À vérifier sur la base de la facture de l’acheteur. 
Doit être supérieur au poids moyen lors du 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desserrage.</t>
    </r>
  </si>
  <si>
    <r>
      <t>À vérifier sur la base de la facture de l’acheteur 
Doit être supérieur au poids moyen lors du 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desserrage.</t>
    </r>
  </si>
  <si>
    <t>Cet outil facultatif vous permet de simuler vos densités d’occupation par poulailler depuis la commande et le desserrage jusqu’au déchargement.
Complétez à cet effet les cases bleu clair.</t>
  </si>
  <si>
    <t>Poulailler</t>
  </si>
  <si>
    <t>Surface de la poulailler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</si>
</sst>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 vertical="top"/>
    </xf>
    <xf numFmtId="0" fontId="0" fillId="0" borderId="0" xfId="0" applyFill="1"/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/>
    <xf numFmtId="4" fontId="11" fillId="0" borderId="1" xfId="0" applyNumberFormat="1" applyFont="1" applyFill="1" applyBorder="1"/>
    <xf numFmtId="3" fontId="11" fillId="0" borderId="1" xfId="0" applyNumberFormat="1" applyFont="1" applyFill="1" applyBorder="1"/>
    <xf numFmtId="0" fontId="15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top"/>
    </xf>
    <xf numFmtId="0" fontId="15" fillId="0" borderId="1" xfId="0" applyFont="1" applyBorder="1" applyAlignment="1" applyProtection="1">
      <alignment horizontal="left" vertical="center"/>
    </xf>
    <xf numFmtId="0" fontId="15" fillId="0" borderId="1" xfId="0" applyFont="1" applyBorder="1" applyProtection="1"/>
    <xf numFmtId="0" fontId="16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vertical="top"/>
    </xf>
    <xf numFmtId="0" fontId="0" fillId="0" borderId="0" xfId="0" quotePrefix="1" applyProtection="1"/>
    <xf numFmtId="0" fontId="0" fillId="0" borderId="0" xfId="0" quotePrefix="1" applyAlignment="1" applyProtection="1">
      <alignment wrapText="1"/>
    </xf>
    <xf numFmtId="0" fontId="0" fillId="0" borderId="0" xfId="0" quotePrefix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/>
    </xf>
    <xf numFmtId="10" fontId="4" fillId="0" borderId="1" xfId="0" applyNumberFormat="1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Protection="1"/>
    <xf numFmtId="10" fontId="4" fillId="0" borderId="1" xfId="0" applyNumberFormat="1" applyFont="1" applyBorder="1" applyAlignment="1" applyProtection="1">
      <alignment horizontal="center" vertical="top"/>
    </xf>
    <xf numFmtId="0" fontId="4" fillId="0" borderId="1" xfId="0" applyFont="1" applyBorder="1"/>
    <xf numFmtId="3" fontId="8" fillId="0" borderId="1" xfId="0" applyNumberFormat="1" applyFont="1" applyBorder="1" applyAlignment="1">
      <alignment horizontal="center" vertical="top" wrapText="1"/>
    </xf>
    <xf numFmtId="3" fontId="9" fillId="0" borderId="9" xfId="0" applyNumberFormat="1" applyFont="1" applyBorder="1" applyAlignment="1">
      <alignment horizontal="left" vertical="top" wrapText="1"/>
    </xf>
    <xf numFmtId="3" fontId="9" fillId="0" borderId="9" xfId="0" applyNumberFormat="1" applyFont="1" applyBorder="1" applyAlignment="1">
      <alignment horizontal="center" vertical="center" wrapText="1"/>
    </xf>
    <xf numFmtId="4" fontId="11" fillId="0" borderId="9" xfId="0" applyNumberFormat="1" applyFont="1" applyFill="1" applyBorder="1"/>
    <xf numFmtId="0" fontId="7" fillId="0" borderId="10" xfId="0" applyFont="1" applyBorder="1"/>
    <xf numFmtId="0" fontId="7" fillId="0" borderId="11" xfId="0" applyFont="1" applyBorder="1"/>
    <xf numFmtId="3" fontId="12" fillId="0" borderId="11" xfId="0" applyNumberFormat="1" applyFont="1" applyBorder="1"/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12" fillId="0" borderId="11" xfId="0" applyNumberFormat="1" applyFont="1" applyFill="1" applyBorder="1"/>
    <xf numFmtId="3" fontId="12" fillId="0" borderId="12" xfId="0" applyNumberFormat="1" applyFont="1" applyFill="1" applyBorder="1"/>
    <xf numFmtId="0" fontId="12" fillId="0" borderId="3" xfId="0" applyFont="1" applyBorder="1" applyAlignment="1" applyProtection="1">
      <alignment vertical="top"/>
    </xf>
    <xf numFmtId="0" fontId="12" fillId="0" borderId="9" xfId="0" applyFont="1" applyBorder="1" applyAlignment="1" applyProtection="1">
      <alignment horizontal="left" vertical="top"/>
    </xf>
    <xf numFmtId="0" fontId="14" fillId="0" borderId="9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Protection="1"/>
    <xf numFmtId="0" fontId="15" fillId="0" borderId="9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1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" xfId="0" applyFont="1" applyBorder="1" applyProtection="1"/>
    <xf numFmtId="3" fontId="4" fillId="0" borderId="1" xfId="0" applyNumberFormat="1" applyFont="1" applyBorder="1" applyProtection="1"/>
    <xf numFmtId="0" fontId="4" fillId="0" borderId="1" xfId="0" applyFont="1" applyBorder="1" applyAlignment="1" applyProtection="1">
      <alignment horizontal="center" vertical="top"/>
    </xf>
    <xf numFmtId="10" fontId="4" fillId="0" borderId="1" xfId="0" applyNumberFormat="1" applyFont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left" vertical="top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4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9" xfId="0" applyFont="1" applyBorder="1" applyAlignment="1" applyProtection="1">
      <alignment horizontal="center" vertical="top"/>
    </xf>
    <xf numFmtId="2" fontId="4" fillId="0" borderId="1" xfId="0" applyNumberFormat="1" applyFont="1" applyBorder="1" applyProtection="1"/>
    <xf numFmtId="0" fontId="13" fillId="0" borderId="8" xfId="0" applyFont="1" applyBorder="1" applyAlignment="1" applyProtection="1">
      <alignment horizontal="left" vertical="top"/>
    </xf>
    <xf numFmtId="0" fontId="13" fillId="0" borderId="1" xfId="0" applyFont="1" applyBorder="1" applyAlignment="1" applyProtection="1">
      <alignment horizontal="left" vertical="top"/>
    </xf>
    <xf numFmtId="0" fontId="13" fillId="0" borderId="9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/>
    </xf>
    <xf numFmtId="0" fontId="7" fillId="0" borderId="9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14" fontId="4" fillId="2" borderId="1" xfId="0" applyNumberFormat="1" applyFont="1" applyFill="1" applyBorder="1" applyAlignment="1" applyProtection="1">
      <alignment horizontal="right" vertical="top"/>
      <protection locked="0"/>
    </xf>
    <xf numFmtId="1" fontId="4" fillId="2" borderId="2" xfId="0" applyNumberFormat="1" applyFont="1" applyFill="1" applyBorder="1" applyAlignment="1" applyProtection="1">
      <alignment horizontal="right" vertical="top"/>
      <protection locked="0"/>
    </xf>
    <xf numFmtId="1" fontId="4" fillId="2" borderId="3" xfId="0" applyNumberFormat="1" applyFont="1" applyFill="1" applyBorder="1" applyAlignment="1" applyProtection="1">
      <alignment horizontal="right" vertical="top"/>
      <protection locked="0"/>
    </xf>
    <xf numFmtId="4" fontId="4" fillId="2" borderId="1" xfId="0" applyNumberFormat="1" applyFont="1" applyFill="1" applyBorder="1" applyAlignment="1" applyProtection="1">
      <alignment horizontal="right" vertical="top"/>
      <protection locked="0"/>
    </xf>
    <xf numFmtId="4" fontId="4" fillId="0" borderId="1" xfId="0" applyNumberFormat="1" applyFont="1" applyFill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center" vertical="top"/>
    </xf>
    <xf numFmtId="0" fontId="13" fillId="0" borderId="8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left" vertical="top"/>
      <protection locked="0"/>
    </xf>
    <xf numFmtId="0" fontId="4" fillId="2" borderId="17" xfId="0" applyFont="1" applyFill="1" applyBorder="1" applyAlignment="1" applyProtection="1">
      <alignment horizontal="left" vertical="top"/>
      <protection locked="0"/>
    </xf>
    <xf numFmtId="0" fontId="4" fillId="2" borderId="18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19" xfId="0" applyFont="1" applyFill="1" applyBorder="1" applyAlignment="1" applyProtection="1">
      <alignment horizontal="left" vertical="top"/>
      <protection locked="0"/>
    </xf>
    <xf numFmtId="0" fontId="4" fillId="2" borderId="20" xfId="0" applyFont="1" applyFill="1" applyBorder="1" applyAlignment="1" applyProtection="1">
      <alignment horizontal="left" vertical="top"/>
      <protection locked="0"/>
    </xf>
    <xf numFmtId="0" fontId="4" fillId="2" borderId="21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 vertical="top"/>
    </xf>
    <xf numFmtId="0" fontId="7" fillId="0" borderId="4" xfId="0" applyFont="1" applyFill="1" applyBorder="1" applyAlignment="1" applyProtection="1">
      <alignment horizontal="left" vertical="top"/>
    </xf>
    <xf numFmtId="0" fontId="7" fillId="0" borderId="15" xfId="0" applyFont="1" applyFill="1" applyBorder="1" applyAlignment="1" applyProtection="1">
      <alignment horizontal="left" vertical="top"/>
    </xf>
    <xf numFmtId="4" fontId="4" fillId="2" borderId="2" xfId="0" applyNumberFormat="1" applyFont="1" applyFill="1" applyBorder="1" applyAlignment="1" applyProtection="1">
      <alignment horizontal="right" vertical="top"/>
      <protection locked="0"/>
    </xf>
    <xf numFmtId="4" fontId="4" fillId="2" borderId="3" xfId="0" applyNumberFormat="1" applyFont="1" applyFill="1" applyBorder="1" applyAlignment="1" applyProtection="1">
      <alignment horizontal="right" vertical="top"/>
      <protection locked="0"/>
    </xf>
    <xf numFmtId="3" fontId="4" fillId="0" borderId="2" xfId="0" applyNumberFormat="1" applyFont="1" applyFill="1" applyBorder="1" applyAlignment="1" applyProtection="1">
      <alignment horizontal="right" vertical="top"/>
    </xf>
    <xf numFmtId="3" fontId="4" fillId="0" borderId="3" xfId="0" applyNumberFormat="1" applyFont="1" applyFill="1" applyBorder="1" applyAlignment="1" applyProtection="1">
      <alignment horizontal="right" vertical="top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" fillId="0" borderId="8" xfId="0" applyFont="1" applyBorder="1"/>
    <xf numFmtId="0" fontId="4" fillId="0" borderId="1" xfId="0" applyFont="1" applyBorder="1"/>
    <xf numFmtId="0" fontId="8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7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0" fillId="0" borderId="9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left" vertical="top" wrapText="1"/>
    </xf>
  </cellXfs>
  <cellStyles count="2">
    <cellStyle name="Standaard" xfId="0" builtinId="0"/>
    <cellStyle name="Standaard 2" xfId="1" xr:uid="{00000000-0005-0000-0000-000002000000}"/>
  </cellStyles>
  <dxfs count="12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6D13-57F7-4441-B5A8-35B4AFEE7D30}">
  <dimension ref="A1:H65"/>
  <sheetViews>
    <sheetView tabSelected="1" zoomScale="110" zoomScaleNormal="110" workbookViewId="0">
      <selection activeCell="G20" sqref="G19:G20"/>
    </sheetView>
  </sheetViews>
  <sheetFormatPr defaultColWidth="9.140625" defaultRowHeight="18.75" x14ac:dyDescent="0.25"/>
  <cols>
    <col min="1" max="1" width="2.42578125" style="1" customWidth="1"/>
    <col min="2" max="2" width="24.28515625" style="28" customWidth="1"/>
    <col min="3" max="3" width="20" style="1" customWidth="1"/>
    <col min="4" max="4" width="2.42578125" style="1" bestFit="1" customWidth="1"/>
    <col min="5" max="5" width="24.140625" style="2" customWidth="1"/>
    <col min="6" max="6" width="23.140625" style="1" customWidth="1"/>
    <col min="7" max="7" width="28.42578125" style="30" bestFit="1" customWidth="1"/>
    <col min="8" max="8" width="74.140625" style="1" bestFit="1" customWidth="1"/>
    <col min="9" max="16384" width="9.140625" style="1"/>
  </cols>
  <sheetData>
    <row r="1" spans="1:8" ht="21" x14ac:dyDescent="0.25">
      <c r="A1" s="68" t="s">
        <v>0</v>
      </c>
      <c r="B1" s="69"/>
      <c r="C1" s="69"/>
      <c r="D1" s="69"/>
      <c r="E1" s="69"/>
      <c r="F1" s="69"/>
      <c r="G1" s="70"/>
    </row>
    <row r="2" spans="1:8" ht="20.25" customHeight="1" x14ac:dyDescent="0.25">
      <c r="A2" s="65" t="s">
        <v>1</v>
      </c>
      <c r="B2" s="66"/>
      <c r="C2" s="66"/>
      <c r="D2" s="66"/>
      <c r="E2" s="66"/>
      <c r="F2" s="66"/>
      <c r="G2" s="67"/>
    </row>
    <row r="3" spans="1:8" ht="23.25" customHeight="1" x14ac:dyDescent="0.25">
      <c r="A3" s="136" t="s">
        <v>80</v>
      </c>
      <c r="B3" s="56"/>
      <c r="C3" s="56"/>
      <c r="D3" s="56"/>
      <c r="E3" s="56"/>
      <c r="F3" s="56"/>
      <c r="G3" s="71"/>
    </row>
    <row r="4" spans="1:8" ht="35.25" customHeight="1" x14ac:dyDescent="0.25">
      <c r="A4" s="139" t="s">
        <v>93</v>
      </c>
      <c r="B4" s="140"/>
      <c r="C4" s="140"/>
      <c r="D4" s="140"/>
      <c r="E4" s="140"/>
      <c r="F4" s="140"/>
      <c r="G4" s="48" t="s">
        <v>2</v>
      </c>
      <c r="H4" s="47" t="s">
        <v>3</v>
      </c>
    </row>
    <row r="5" spans="1:8" ht="9.9499999999999993" customHeight="1" x14ac:dyDescent="0.25">
      <c r="A5" s="57"/>
      <c r="B5" s="58"/>
      <c r="C5" s="58"/>
      <c r="D5" s="58"/>
      <c r="E5" s="58"/>
      <c r="F5" s="58"/>
      <c r="G5" s="59"/>
    </row>
    <row r="6" spans="1:8" ht="15.75" x14ac:dyDescent="0.25">
      <c r="A6" s="78" t="s">
        <v>4</v>
      </c>
      <c r="B6" s="79"/>
      <c r="C6" s="79"/>
      <c r="D6" s="79"/>
      <c r="E6" s="79"/>
      <c r="F6" s="79"/>
      <c r="G6" s="80"/>
    </row>
    <row r="7" spans="1:8" ht="15.75" x14ac:dyDescent="0.25">
      <c r="A7" s="57"/>
      <c r="B7" s="31" t="s">
        <v>5</v>
      </c>
      <c r="C7" s="64">
        <v>12345678</v>
      </c>
      <c r="D7" s="64"/>
      <c r="E7" s="64"/>
      <c r="F7" s="33"/>
      <c r="G7" s="133" t="s">
        <v>78</v>
      </c>
    </row>
    <row r="8" spans="1:8" ht="15.75" x14ac:dyDescent="0.25">
      <c r="A8" s="57"/>
      <c r="B8" s="134" t="s">
        <v>79</v>
      </c>
      <c r="C8" s="135" t="s">
        <v>81</v>
      </c>
      <c r="D8" s="64">
        <v>1000</v>
      </c>
      <c r="E8" s="64"/>
      <c r="F8" s="13" t="s">
        <v>6</v>
      </c>
      <c r="G8" s="49" t="s">
        <v>7</v>
      </c>
    </row>
    <row r="9" spans="1:8" ht="15.75" x14ac:dyDescent="0.25">
      <c r="A9" s="57"/>
      <c r="B9" s="56"/>
      <c r="C9" s="135" t="s">
        <v>82</v>
      </c>
      <c r="D9" s="64">
        <v>1000</v>
      </c>
      <c r="E9" s="64"/>
      <c r="F9" s="13" t="s">
        <v>6</v>
      </c>
      <c r="G9" s="49" t="s">
        <v>7</v>
      </c>
    </row>
    <row r="10" spans="1:8" ht="15.75" x14ac:dyDescent="0.25">
      <c r="A10" s="57"/>
      <c r="B10" s="56"/>
      <c r="C10" s="135" t="s">
        <v>83</v>
      </c>
      <c r="D10" s="64"/>
      <c r="E10" s="64"/>
      <c r="F10" s="13" t="s">
        <v>6</v>
      </c>
      <c r="G10" s="49" t="s">
        <v>7</v>
      </c>
    </row>
    <row r="11" spans="1:8" ht="15.75" x14ac:dyDescent="0.25">
      <c r="A11" s="57"/>
      <c r="B11" s="56"/>
      <c r="C11" s="135" t="s">
        <v>84</v>
      </c>
      <c r="D11" s="64"/>
      <c r="E11" s="64"/>
      <c r="F11" s="13" t="s">
        <v>6</v>
      </c>
      <c r="G11" s="49" t="s">
        <v>7</v>
      </c>
    </row>
    <row r="12" spans="1:8" ht="15.75" x14ac:dyDescent="0.25">
      <c r="A12" s="57"/>
      <c r="B12" s="56"/>
      <c r="C12" s="135" t="s">
        <v>85</v>
      </c>
      <c r="D12" s="64"/>
      <c r="E12" s="64"/>
      <c r="F12" s="14" t="s">
        <v>6</v>
      </c>
      <c r="G12" s="49" t="s">
        <v>7</v>
      </c>
    </row>
    <row r="13" spans="1:8" ht="15.75" x14ac:dyDescent="0.25">
      <c r="A13" s="57"/>
      <c r="B13" s="56"/>
      <c r="C13" s="135" t="s">
        <v>86</v>
      </c>
      <c r="D13" s="64"/>
      <c r="E13" s="64"/>
      <c r="F13" s="14" t="s">
        <v>6</v>
      </c>
      <c r="G13" s="49" t="s">
        <v>7</v>
      </c>
    </row>
    <row r="14" spans="1:8" ht="15.75" x14ac:dyDescent="0.25">
      <c r="A14" s="57"/>
      <c r="B14" s="56"/>
      <c r="C14" s="135" t="s">
        <v>87</v>
      </c>
      <c r="D14" s="64"/>
      <c r="E14" s="64"/>
      <c r="F14" s="14" t="s">
        <v>6</v>
      </c>
      <c r="G14" s="49" t="s">
        <v>7</v>
      </c>
    </row>
    <row r="15" spans="1:8" ht="31.5" x14ac:dyDescent="0.25">
      <c r="A15" s="57"/>
      <c r="B15" s="56"/>
      <c r="C15" s="137" t="s">
        <v>88</v>
      </c>
      <c r="D15" s="64"/>
      <c r="E15" s="64"/>
      <c r="F15" s="14" t="s">
        <v>6</v>
      </c>
      <c r="G15" s="49" t="s">
        <v>7</v>
      </c>
      <c r="H15" s="28" t="s">
        <v>89</v>
      </c>
    </row>
    <row r="16" spans="1:8" ht="11.25" customHeight="1" x14ac:dyDescent="0.25">
      <c r="A16" s="57"/>
      <c r="B16" s="58"/>
      <c r="C16" s="58"/>
      <c r="D16" s="58"/>
      <c r="E16" s="58"/>
      <c r="F16" s="58"/>
      <c r="G16" s="59"/>
    </row>
    <row r="17" spans="1:8" ht="15.75" x14ac:dyDescent="0.25">
      <c r="A17" s="93" t="s">
        <v>8</v>
      </c>
      <c r="B17" s="94"/>
      <c r="C17" s="94"/>
      <c r="D17" s="94"/>
      <c r="E17" s="94"/>
      <c r="F17" s="94"/>
      <c r="G17" s="95"/>
    </row>
    <row r="18" spans="1:8" ht="15.75" x14ac:dyDescent="0.25">
      <c r="A18" s="57"/>
      <c r="B18" s="134" t="s">
        <v>90</v>
      </c>
      <c r="C18" s="56"/>
      <c r="D18" s="64">
        <v>2</v>
      </c>
      <c r="E18" s="64"/>
      <c r="F18" s="15" t="s">
        <v>94</v>
      </c>
      <c r="G18" s="49" t="s">
        <v>7</v>
      </c>
      <c r="H18" s="1" t="s">
        <v>91</v>
      </c>
    </row>
    <row r="19" spans="1:8" ht="15.75" x14ac:dyDescent="0.25">
      <c r="A19" s="57"/>
      <c r="B19" s="56" t="s">
        <v>9</v>
      </c>
      <c r="C19" s="56"/>
      <c r="D19" s="85">
        <v>44562</v>
      </c>
      <c r="E19" s="64"/>
      <c r="F19" s="15" t="s">
        <v>10</v>
      </c>
      <c r="G19" s="49" t="s">
        <v>7</v>
      </c>
      <c r="H19" s="1" t="s">
        <v>11</v>
      </c>
    </row>
    <row r="20" spans="1:8" ht="15.75" x14ac:dyDescent="0.25">
      <c r="A20" s="57"/>
      <c r="B20" s="56" t="s">
        <v>12</v>
      </c>
      <c r="C20" s="56"/>
      <c r="D20" s="85">
        <v>44601</v>
      </c>
      <c r="E20" s="64"/>
      <c r="F20" s="15" t="s">
        <v>10</v>
      </c>
      <c r="G20" s="49" t="s">
        <v>13</v>
      </c>
      <c r="H20" s="1" t="s">
        <v>14</v>
      </c>
    </row>
    <row r="21" spans="1:8" ht="15.75" x14ac:dyDescent="0.25">
      <c r="A21" s="57"/>
      <c r="B21" s="83" t="s">
        <v>15</v>
      </c>
      <c r="C21" s="84"/>
      <c r="D21" s="86">
        <v>2</v>
      </c>
      <c r="E21" s="87"/>
      <c r="F21" s="15" t="s">
        <v>16</v>
      </c>
      <c r="G21" s="49" t="s">
        <v>13</v>
      </c>
      <c r="H21" s="1" t="s">
        <v>17</v>
      </c>
    </row>
    <row r="22" spans="1:8" ht="10.5" customHeight="1" x14ac:dyDescent="0.25">
      <c r="A22" s="57"/>
      <c r="B22" s="62"/>
      <c r="C22" s="62"/>
      <c r="D22" s="62"/>
      <c r="E22" s="62"/>
      <c r="F22" s="62"/>
      <c r="G22" s="76"/>
    </row>
    <row r="23" spans="1:8" ht="39" customHeight="1" x14ac:dyDescent="0.25">
      <c r="A23" s="57"/>
      <c r="B23" s="138" t="s">
        <v>92</v>
      </c>
      <c r="C23" s="96"/>
      <c r="D23" s="74">
        <f>D8+D9+D10+D11+D12+D13+D14+D15</f>
        <v>2000</v>
      </c>
      <c r="E23" s="74"/>
      <c r="F23" s="15" t="s">
        <v>6</v>
      </c>
      <c r="G23" s="49"/>
      <c r="H23" s="22" t="s">
        <v>18</v>
      </c>
    </row>
    <row r="24" spans="1:8" ht="15.75" x14ac:dyDescent="0.25">
      <c r="A24" s="57"/>
      <c r="B24" s="56" t="s">
        <v>19</v>
      </c>
      <c r="C24" s="56"/>
      <c r="D24" s="75">
        <v>30000</v>
      </c>
      <c r="E24" s="75"/>
      <c r="F24" s="14" t="s">
        <v>20</v>
      </c>
      <c r="G24" s="49" t="s">
        <v>7</v>
      </c>
      <c r="H24" s="1" t="s">
        <v>21</v>
      </c>
    </row>
    <row r="25" spans="1:8" ht="15.75" x14ac:dyDescent="0.25">
      <c r="A25" s="57"/>
      <c r="B25" s="56" t="s">
        <v>22</v>
      </c>
      <c r="C25" s="56"/>
      <c r="D25" s="75">
        <v>500</v>
      </c>
      <c r="E25" s="75"/>
      <c r="F25" s="14" t="s">
        <v>20</v>
      </c>
      <c r="G25" s="49" t="s">
        <v>95</v>
      </c>
      <c r="H25" s="1" t="s">
        <v>23</v>
      </c>
    </row>
    <row r="26" spans="1:8" ht="15.75" x14ac:dyDescent="0.25">
      <c r="A26" s="57"/>
      <c r="B26" s="72" t="s">
        <v>24</v>
      </c>
      <c r="C26" s="72"/>
      <c r="D26" s="72"/>
      <c r="E26" s="72"/>
      <c r="F26" s="72"/>
      <c r="G26" s="73"/>
    </row>
    <row r="27" spans="1:8" ht="18" x14ac:dyDescent="0.25">
      <c r="A27" s="57"/>
      <c r="B27" s="56" t="s">
        <v>25</v>
      </c>
      <c r="C27" s="56"/>
      <c r="D27" s="88">
        <v>2000</v>
      </c>
      <c r="E27" s="88"/>
      <c r="F27" s="14" t="s">
        <v>26</v>
      </c>
      <c r="G27" s="49" t="s">
        <v>13</v>
      </c>
      <c r="H27" s="1" t="s">
        <v>27</v>
      </c>
    </row>
    <row r="28" spans="1:8" ht="15.75" x14ac:dyDescent="0.25">
      <c r="A28" s="57"/>
      <c r="B28" s="56" t="s">
        <v>28</v>
      </c>
      <c r="C28" s="56"/>
      <c r="D28" s="75">
        <v>1000</v>
      </c>
      <c r="E28" s="75"/>
      <c r="F28" s="14" t="s">
        <v>20</v>
      </c>
      <c r="G28" s="49" t="s">
        <v>13</v>
      </c>
    </row>
    <row r="29" spans="1:8" ht="15.75" x14ac:dyDescent="0.25">
      <c r="A29" s="57"/>
      <c r="B29" s="56" t="s">
        <v>29</v>
      </c>
      <c r="C29" s="56"/>
      <c r="D29" s="89">
        <f>D27/D28</f>
        <v>2</v>
      </c>
      <c r="E29" s="89"/>
      <c r="F29" s="14" t="s">
        <v>30</v>
      </c>
      <c r="G29" s="49" t="s">
        <v>13</v>
      </c>
      <c r="H29" s="1" t="s">
        <v>96</v>
      </c>
    </row>
    <row r="30" spans="1:8" ht="7.5" customHeight="1" x14ac:dyDescent="0.25">
      <c r="A30" s="57"/>
      <c r="B30" s="90"/>
      <c r="C30" s="91"/>
      <c r="D30" s="91"/>
      <c r="E30" s="91"/>
      <c r="F30" s="91"/>
      <c r="G30" s="92"/>
    </row>
    <row r="31" spans="1:8" ht="18" x14ac:dyDescent="0.25">
      <c r="A31" s="57"/>
      <c r="B31" s="56" t="s">
        <v>31</v>
      </c>
      <c r="C31" s="56"/>
      <c r="D31" s="88">
        <v>2500</v>
      </c>
      <c r="E31" s="88"/>
      <c r="F31" s="14" t="s">
        <v>26</v>
      </c>
      <c r="G31" s="49" t="s">
        <v>13</v>
      </c>
      <c r="H31" s="1" t="s">
        <v>27</v>
      </c>
    </row>
    <row r="32" spans="1:8" ht="15.75" x14ac:dyDescent="0.25">
      <c r="A32" s="57"/>
      <c r="B32" s="56" t="s">
        <v>28</v>
      </c>
      <c r="C32" s="56"/>
      <c r="D32" s="75">
        <v>1000</v>
      </c>
      <c r="E32" s="75"/>
      <c r="F32" s="14" t="s">
        <v>20</v>
      </c>
      <c r="G32" s="49" t="s">
        <v>13</v>
      </c>
    </row>
    <row r="33" spans="1:8" ht="32.25" x14ac:dyDescent="0.25">
      <c r="A33" s="57"/>
      <c r="B33" s="56" t="s">
        <v>29</v>
      </c>
      <c r="C33" s="56"/>
      <c r="D33" s="89">
        <f>D31/D32</f>
        <v>2.5</v>
      </c>
      <c r="E33" s="89"/>
      <c r="F33" s="14" t="s">
        <v>30</v>
      </c>
      <c r="G33" s="49" t="s">
        <v>13</v>
      </c>
      <c r="H33" s="29" t="s">
        <v>97</v>
      </c>
    </row>
    <row r="34" spans="1:8" ht="7.5" customHeight="1" x14ac:dyDescent="0.25">
      <c r="A34" s="57"/>
      <c r="B34" s="90"/>
      <c r="C34" s="91"/>
      <c r="D34" s="91"/>
      <c r="E34" s="91"/>
      <c r="F34" s="91"/>
      <c r="G34" s="92"/>
    </row>
    <row r="35" spans="1:8" ht="18" x14ac:dyDescent="0.25">
      <c r="A35" s="57"/>
      <c r="B35" s="56" t="s">
        <v>32</v>
      </c>
      <c r="C35" s="56"/>
      <c r="D35" s="88">
        <v>2600</v>
      </c>
      <c r="E35" s="88"/>
      <c r="F35" s="14" t="s">
        <v>26</v>
      </c>
      <c r="G35" s="49" t="s">
        <v>13</v>
      </c>
      <c r="H35" s="1" t="s">
        <v>27</v>
      </c>
    </row>
    <row r="36" spans="1:8" ht="15.75" x14ac:dyDescent="0.25">
      <c r="A36" s="57"/>
      <c r="B36" s="56" t="s">
        <v>28</v>
      </c>
      <c r="C36" s="56"/>
      <c r="D36" s="75">
        <v>1000</v>
      </c>
      <c r="E36" s="75"/>
      <c r="F36" s="14" t="s">
        <v>20</v>
      </c>
      <c r="G36" s="49" t="s">
        <v>13</v>
      </c>
    </row>
    <row r="37" spans="1:8" ht="32.25" x14ac:dyDescent="0.25">
      <c r="A37" s="57"/>
      <c r="B37" s="56" t="s">
        <v>29</v>
      </c>
      <c r="C37" s="56"/>
      <c r="D37" s="89">
        <f>D35/D36</f>
        <v>2.6</v>
      </c>
      <c r="E37" s="89"/>
      <c r="F37" s="14" t="s">
        <v>30</v>
      </c>
      <c r="G37" s="49" t="s">
        <v>13</v>
      </c>
      <c r="H37" s="29" t="s">
        <v>98</v>
      </c>
    </row>
    <row r="38" spans="1:8" ht="15.75" x14ac:dyDescent="0.25">
      <c r="A38" s="57"/>
      <c r="B38" s="109" t="s">
        <v>33</v>
      </c>
      <c r="C38" s="110"/>
      <c r="D38" s="110"/>
      <c r="E38" s="110"/>
      <c r="F38" s="110"/>
      <c r="G38" s="111"/>
    </row>
    <row r="39" spans="1:8" ht="15.75" x14ac:dyDescent="0.25">
      <c r="A39" s="57"/>
      <c r="B39" s="54" t="s">
        <v>34</v>
      </c>
      <c r="C39" s="55"/>
      <c r="D39" s="112">
        <v>80000</v>
      </c>
      <c r="E39" s="113"/>
      <c r="F39" s="14" t="s">
        <v>26</v>
      </c>
      <c r="G39" s="49" t="s">
        <v>13</v>
      </c>
      <c r="H39" s="1" t="s">
        <v>27</v>
      </c>
    </row>
    <row r="40" spans="1:8" ht="15.75" x14ac:dyDescent="0.25">
      <c r="A40" s="50"/>
      <c r="B40" s="54" t="s">
        <v>35</v>
      </c>
      <c r="C40" s="55"/>
      <c r="D40" s="114">
        <f>D24-D25-D28-D32-D36</f>
        <v>26500</v>
      </c>
      <c r="E40" s="115"/>
      <c r="F40" s="14" t="s">
        <v>20</v>
      </c>
      <c r="G40" s="49" t="s">
        <v>13</v>
      </c>
      <c r="H40" s="1" t="s">
        <v>96</v>
      </c>
    </row>
    <row r="41" spans="1:8" ht="32.25" x14ac:dyDescent="0.25">
      <c r="A41" s="50"/>
      <c r="B41" s="56" t="s">
        <v>36</v>
      </c>
      <c r="C41" s="56"/>
      <c r="D41" s="89">
        <f>D39/D40</f>
        <v>3.0188679245283021</v>
      </c>
      <c r="E41" s="89"/>
      <c r="F41" s="14" t="s">
        <v>30</v>
      </c>
      <c r="G41" s="49" t="s">
        <v>13</v>
      </c>
      <c r="H41" s="29" t="s">
        <v>99</v>
      </c>
    </row>
    <row r="42" spans="1:8" ht="10.5" customHeight="1" x14ac:dyDescent="0.25">
      <c r="A42" s="57"/>
      <c r="B42" s="58"/>
      <c r="C42" s="58"/>
      <c r="D42" s="58"/>
      <c r="E42" s="58"/>
      <c r="F42" s="58"/>
      <c r="G42" s="59"/>
    </row>
    <row r="43" spans="1:8" ht="15.75" x14ac:dyDescent="0.25">
      <c r="A43" s="78" t="s">
        <v>37</v>
      </c>
      <c r="B43" s="79"/>
      <c r="C43" s="79"/>
      <c r="D43" s="79"/>
      <c r="E43" s="79"/>
      <c r="F43" s="79"/>
      <c r="G43" s="80"/>
    </row>
    <row r="44" spans="1:8" ht="9.75" customHeight="1" x14ac:dyDescent="0.25">
      <c r="A44" s="57"/>
      <c r="B44" s="58"/>
      <c r="C44" s="58"/>
      <c r="D44" s="58"/>
      <c r="E44" s="58"/>
      <c r="F44" s="58"/>
      <c r="G44" s="59"/>
    </row>
    <row r="45" spans="1:8" ht="15.75" x14ac:dyDescent="0.25">
      <c r="A45" s="51"/>
      <c r="B45" s="81" t="s">
        <v>38</v>
      </c>
      <c r="C45" s="81"/>
      <c r="D45" s="81"/>
      <c r="E45" s="81"/>
      <c r="F45" s="81"/>
      <c r="G45" s="82"/>
    </row>
    <row r="46" spans="1:8" ht="32.25" x14ac:dyDescent="0.25">
      <c r="A46" s="50"/>
      <c r="B46" s="83" t="s">
        <v>39</v>
      </c>
      <c r="C46" s="84"/>
      <c r="D46" s="77">
        <f>((D24-D25)*D29)/D23</f>
        <v>29.5</v>
      </c>
      <c r="E46" s="77"/>
      <c r="F46" s="16" t="s">
        <v>40</v>
      </c>
      <c r="G46" s="52"/>
      <c r="H46" s="24" t="s">
        <v>41</v>
      </c>
    </row>
    <row r="47" spans="1:8" ht="34.5" x14ac:dyDescent="0.25">
      <c r="A47" s="50"/>
      <c r="B47" s="83" t="s">
        <v>42</v>
      </c>
      <c r="C47" s="84"/>
      <c r="D47" s="77">
        <f>((D24-D25-D28)*D33)/D23</f>
        <v>35.625</v>
      </c>
      <c r="E47" s="77"/>
      <c r="F47" s="16" t="s">
        <v>40</v>
      </c>
      <c r="G47" s="52"/>
      <c r="H47" s="25" t="s">
        <v>43</v>
      </c>
    </row>
    <row r="48" spans="1:8" ht="34.5" x14ac:dyDescent="0.25">
      <c r="A48" s="50"/>
      <c r="B48" s="83" t="s">
        <v>44</v>
      </c>
      <c r="C48" s="84"/>
      <c r="D48" s="77">
        <f>(D24-D25-D28-D32)*D37/D23</f>
        <v>35.75</v>
      </c>
      <c r="E48" s="77"/>
      <c r="F48" s="16" t="s">
        <v>40</v>
      </c>
      <c r="G48" s="52"/>
      <c r="H48" s="25" t="s">
        <v>45</v>
      </c>
    </row>
    <row r="49" spans="1:8" ht="7.5" customHeight="1" x14ac:dyDescent="0.25">
      <c r="A49" s="57"/>
      <c r="B49" s="58"/>
      <c r="C49" s="58"/>
      <c r="D49" s="58"/>
      <c r="E49" s="58"/>
      <c r="F49" s="58"/>
      <c r="G49" s="59"/>
    </row>
    <row r="50" spans="1:8" ht="15.75" x14ac:dyDescent="0.25">
      <c r="A50" s="50"/>
      <c r="B50" s="81" t="s">
        <v>46</v>
      </c>
      <c r="C50" s="81"/>
      <c r="D50" s="81"/>
      <c r="E50" s="81"/>
      <c r="F50" s="81"/>
      <c r="G50" s="82"/>
    </row>
    <row r="51" spans="1:8" ht="15.75" x14ac:dyDescent="0.25">
      <c r="A51" s="50"/>
      <c r="B51" s="31" t="s">
        <v>47</v>
      </c>
      <c r="C51" s="33"/>
      <c r="D51" s="77">
        <f>D39/D23</f>
        <v>40</v>
      </c>
      <c r="E51" s="77"/>
      <c r="F51" s="16" t="s">
        <v>40</v>
      </c>
      <c r="G51" s="53"/>
      <c r="H51" s="24" t="s">
        <v>48</v>
      </c>
    </row>
    <row r="52" spans="1:8" ht="10.5" customHeight="1" x14ac:dyDescent="0.25">
      <c r="A52" s="57"/>
      <c r="B52" s="58"/>
      <c r="C52" s="58"/>
      <c r="D52" s="58"/>
      <c r="E52" s="58"/>
      <c r="F52" s="58"/>
      <c r="G52" s="59"/>
    </row>
    <row r="53" spans="1:8" ht="15.75" x14ac:dyDescent="0.25">
      <c r="A53" s="78" t="s">
        <v>49</v>
      </c>
      <c r="B53" s="79"/>
      <c r="C53" s="79"/>
      <c r="D53" s="79"/>
      <c r="E53" s="79"/>
      <c r="F53" s="79"/>
      <c r="G53" s="80"/>
    </row>
    <row r="54" spans="1:8" ht="8.25" customHeight="1" x14ac:dyDescent="0.25">
      <c r="A54" s="57"/>
      <c r="B54" s="58"/>
      <c r="C54" s="58"/>
      <c r="D54" s="58"/>
      <c r="E54" s="58"/>
      <c r="F54" s="58"/>
      <c r="G54" s="59"/>
    </row>
    <row r="55" spans="1:8" ht="15.75" x14ac:dyDescent="0.25">
      <c r="A55" s="57"/>
      <c r="B55" s="60" t="s">
        <v>50</v>
      </c>
      <c r="C55" s="60"/>
      <c r="D55" s="60">
        <f>D20-D19</f>
        <v>39</v>
      </c>
      <c r="E55" s="60"/>
      <c r="F55" s="16" t="s">
        <v>51</v>
      </c>
      <c r="G55" s="53"/>
    </row>
    <row r="56" spans="1:8" ht="15.75" x14ac:dyDescent="0.25">
      <c r="A56" s="57"/>
      <c r="B56" s="60" t="s">
        <v>52</v>
      </c>
      <c r="C56" s="60"/>
      <c r="D56" s="61">
        <f>D25</f>
        <v>500</v>
      </c>
      <c r="E56" s="61"/>
      <c r="F56" s="16" t="s">
        <v>20</v>
      </c>
      <c r="G56" s="53"/>
    </row>
    <row r="57" spans="1:8" ht="9.75" customHeight="1" x14ac:dyDescent="0.25">
      <c r="A57" s="57"/>
      <c r="B57" s="58"/>
      <c r="C57" s="58"/>
      <c r="D57" s="58"/>
      <c r="E57" s="58"/>
      <c r="F57" s="58"/>
      <c r="G57" s="59"/>
    </row>
    <row r="58" spans="1:8" ht="15.75" x14ac:dyDescent="0.25">
      <c r="A58" s="57"/>
      <c r="B58" s="56" t="s">
        <v>53</v>
      </c>
      <c r="C58" s="56"/>
      <c r="D58" s="32" t="s">
        <v>54</v>
      </c>
      <c r="E58" s="62" t="s">
        <v>55</v>
      </c>
      <c r="F58" s="62"/>
      <c r="G58" s="53"/>
    </row>
    <row r="59" spans="1:8" ht="15.75" x14ac:dyDescent="0.25">
      <c r="A59" s="57"/>
      <c r="B59" s="26" t="s">
        <v>56</v>
      </c>
      <c r="C59" s="17"/>
      <c r="D59" s="18"/>
      <c r="E59" s="62" t="s">
        <v>56</v>
      </c>
      <c r="F59" s="62"/>
      <c r="G59" s="53"/>
    </row>
    <row r="60" spans="1:8" ht="15.75" x14ac:dyDescent="0.25">
      <c r="A60" s="57"/>
      <c r="B60" s="27">
        <f>0.01+(0.0006*D55)</f>
        <v>3.3399999999999999E-2</v>
      </c>
      <c r="C60" s="34"/>
      <c r="D60" s="32" t="s">
        <v>54</v>
      </c>
      <c r="E60" s="63">
        <f>D56/D24</f>
        <v>1.6666666666666666E-2</v>
      </c>
      <c r="F60" s="63"/>
      <c r="G60" s="53"/>
      <c r="H60" s="23" t="s">
        <v>57</v>
      </c>
    </row>
    <row r="61" spans="1:8" ht="7.5" customHeight="1" x14ac:dyDescent="0.25">
      <c r="A61" s="57"/>
      <c r="B61" s="58"/>
      <c r="C61" s="58"/>
      <c r="D61" s="58"/>
      <c r="E61" s="58"/>
      <c r="F61" s="58"/>
      <c r="G61" s="59"/>
    </row>
    <row r="62" spans="1:8" ht="18.75" customHeight="1" x14ac:dyDescent="0.25">
      <c r="A62" s="106" t="s">
        <v>58</v>
      </c>
      <c r="B62" s="107"/>
      <c r="C62" s="107"/>
      <c r="D62" s="107"/>
      <c r="E62" s="107"/>
      <c r="F62" s="107"/>
      <c r="G62" s="108"/>
    </row>
    <row r="63" spans="1:8" ht="18.75" customHeight="1" x14ac:dyDescent="0.25">
      <c r="A63" s="97"/>
      <c r="B63" s="98"/>
      <c r="C63" s="98"/>
      <c r="D63" s="98"/>
      <c r="E63" s="98"/>
      <c r="F63" s="98"/>
      <c r="G63" s="99"/>
    </row>
    <row r="64" spans="1:8" ht="18.75" customHeight="1" x14ac:dyDescent="0.25">
      <c r="A64" s="100"/>
      <c r="B64" s="101"/>
      <c r="C64" s="101"/>
      <c r="D64" s="101"/>
      <c r="E64" s="101"/>
      <c r="F64" s="101"/>
      <c r="G64" s="102"/>
    </row>
    <row r="65" spans="1:7" ht="18.75" customHeight="1" thickBot="1" x14ac:dyDescent="0.3">
      <c r="A65" s="103"/>
      <c r="B65" s="104"/>
      <c r="C65" s="104"/>
      <c r="D65" s="104"/>
      <c r="E65" s="104"/>
      <c r="F65" s="104"/>
      <c r="G65" s="105"/>
    </row>
  </sheetData>
  <sheetProtection algorithmName="SHA-512" hashValue="yjWXCFRIFm3YHLs4vyOB/pubJd2I2hMY71pJFme22qlBuM3eV8XytHNbyla65iRBk2JZEVeZv5Jh7PyZbJquPg==" saltValue="Eg5SlCZwBCnHcdkRnnlmfQ==" spinCount="100000" sheet="1" formatCells="0" formatColumns="0" formatRows="0" insertColumns="0" insertRows="0" insertHyperlinks="0" deleteColumns="0" deleteRows="0" sort="0" autoFilter="0" pivotTables="0"/>
  <mergeCells count="93">
    <mergeCell ref="A63:G65"/>
    <mergeCell ref="A62:G62"/>
    <mergeCell ref="B45:G45"/>
    <mergeCell ref="B34:G34"/>
    <mergeCell ref="D36:E36"/>
    <mergeCell ref="B37:C37"/>
    <mergeCell ref="D37:E37"/>
    <mergeCell ref="B41:C41"/>
    <mergeCell ref="D41:E41"/>
    <mergeCell ref="A43:G43"/>
    <mergeCell ref="A42:G42"/>
    <mergeCell ref="B38:G38"/>
    <mergeCell ref="D39:E39"/>
    <mergeCell ref="B40:C40"/>
    <mergeCell ref="D40:E40"/>
    <mergeCell ref="D35:E35"/>
    <mergeCell ref="B36:C36"/>
    <mergeCell ref="A44:G44"/>
    <mergeCell ref="A6:G6"/>
    <mergeCell ref="A17:G17"/>
    <mergeCell ref="A7:A15"/>
    <mergeCell ref="A18:A39"/>
    <mergeCell ref="B28:C28"/>
    <mergeCell ref="D28:E28"/>
    <mergeCell ref="B29:C29"/>
    <mergeCell ref="D29:E29"/>
    <mergeCell ref="B8:B15"/>
    <mergeCell ref="B25:C25"/>
    <mergeCell ref="D25:E25"/>
    <mergeCell ref="D19:E19"/>
    <mergeCell ref="B23:C23"/>
    <mergeCell ref="B27:C27"/>
    <mergeCell ref="B20:C20"/>
    <mergeCell ref="B18:C18"/>
    <mergeCell ref="D20:E20"/>
    <mergeCell ref="B35:C35"/>
    <mergeCell ref="B21:C21"/>
    <mergeCell ref="D21:E21"/>
    <mergeCell ref="B31:C31"/>
    <mergeCell ref="D31:E31"/>
    <mergeCell ref="B32:C32"/>
    <mergeCell ref="D32:E32"/>
    <mergeCell ref="B24:C24"/>
    <mergeCell ref="D27:E27"/>
    <mergeCell ref="D33:E33"/>
    <mergeCell ref="B30:G30"/>
    <mergeCell ref="D51:E51"/>
    <mergeCell ref="D46:E46"/>
    <mergeCell ref="A53:G53"/>
    <mergeCell ref="A49:G49"/>
    <mergeCell ref="B50:G50"/>
    <mergeCell ref="B48:C48"/>
    <mergeCell ref="D48:E48"/>
    <mergeCell ref="B47:C47"/>
    <mergeCell ref="D47:E47"/>
    <mergeCell ref="B46:C46"/>
    <mergeCell ref="A1:G1"/>
    <mergeCell ref="A3:G3"/>
    <mergeCell ref="A5:G5"/>
    <mergeCell ref="B26:G26"/>
    <mergeCell ref="A4:F4"/>
    <mergeCell ref="D23:E23"/>
    <mergeCell ref="D24:E24"/>
    <mergeCell ref="D18:E18"/>
    <mergeCell ref="B22:G22"/>
    <mergeCell ref="C7:E7"/>
    <mergeCell ref="D8:E8"/>
    <mergeCell ref="D9:E9"/>
    <mergeCell ref="D10:E10"/>
    <mergeCell ref="A16:G16"/>
    <mergeCell ref="B19:C19"/>
    <mergeCell ref="D11:E11"/>
    <mergeCell ref="D12:E12"/>
    <mergeCell ref="A2:G2"/>
    <mergeCell ref="D13:E13"/>
    <mergeCell ref="D14:E14"/>
    <mergeCell ref="D15:E15"/>
    <mergeCell ref="B39:C39"/>
    <mergeCell ref="B33:C33"/>
    <mergeCell ref="A61:G61"/>
    <mergeCell ref="A55:A56"/>
    <mergeCell ref="D55:E55"/>
    <mergeCell ref="D56:E56"/>
    <mergeCell ref="A58:A60"/>
    <mergeCell ref="E58:F58"/>
    <mergeCell ref="E59:F59"/>
    <mergeCell ref="E60:F60"/>
    <mergeCell ref="A57:G57"/>
    <mergeCell ref="B58:C58"/>
    <mergeCell ref="B55:C55"/>
    <mergeCell ref="B56:C56"/>
    <mergeCell ref="A54:G54"/>
    <mergeCell ref="A52:G52"/>
  </mergeCells>
  <phoneticPr fontId="6" type="noConversion"/>
  <conditionalFormatting sqref="D51:E51">
    <cfRule type="cellIs" dxfId="11" priority="18" operator="lessThan">
      <formula>42</formula>
    </cfRule>
    <cfRule type="cellIs" dxfId="10" priority="20" operator="greaterThanOrEqual">
      <formula>42</formula>
    </cfRule>
  </conditionalFormatting>
  <conditionalFormatting sqref="E60:F60">
    <cfRule type="cellIs" dxfId="9" priority="16" operator="lessThan">
      <formula>$B$60</formula>
    </cfRule>
    <cfRule type="cellIs" dxfId="8" priority="17" operator="greaterThan">
      <formula>$B$60</formula>
    </cfRule>
  </conditionalFormatting>
  <conditionalFormatting sqref="D46:E48 D51:E51">
    <cfRule type="cellIs" dxfId="7" priority="5" operator="lessThan">
      <formula>42</formula>
    </cfRule>
    <cfRule type="cellIs" dxfId="6" priority="6" operator="greaterThanOrEqual">
      <formula>42</formula>
    </cfRule>
  </conditionalFormatting>
  <conditionalFormatting sqref="D33:E33">
    <cfRule type="cellIs" dxfId="5" priority="3" operator="lessThan">
      <formula>$D$29</formula>
    </cfRule>
  </conditionalFormatting>
  <conditionalFormatting sqref="D37:E37">
    <cfRule type="cellIs" dxfId="4" priority="2" operator="lessThan">
      <formula>$D$33</formula>
    </cfRule>
  </conditionalFormatting>
  <conditionalFormatting sqref="D41:E41">
    <cfRule type="cellIs" dxfId="3" priority="1" operator="lessThan">
      <formula>$D$37</formula>
    </cfRule>
  </conditionalFormatting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9989-1C09-4591-B5DB-202034B64C78}">
  <dimension ref="A1:L26"/>
  <sheetViews>
    <sheetView zoomScaleNormal="100" workbookViewId="0">
      <selection activeCell="Q15" sqref="Q15"/>
    </sheetView>
  </sheetViews>
  <sheetFormatPr defaultColWidth="8.85546875" defaultRowHeight="15" x14ac:dyDescent="0.25"/>
  <cols>
    <col min="1" max="1" width="6" bestFit="1" customWidth="1"/>
    <col min="2" max="2" width="12.7109375" customWidth="1"/>
    <col min="3" max="3" width="21.42578125" customWidth="1"/>
    <col min="4" max="4" width="16.85546875" customWidth="1"/>
    <col min="5" max="5" width="4.42578125" customWidth="1"/>
    <col min="6" max="7" width="12.42578125" customWidth="1"/>
    <col min="8" max="8" width="21.42578125" customWidth="1"/>
    <col min="9" max="9" width="5" customWidth="1"/>
    <col min="10" max="10" width="12.140625" customWidth="1"/>
    <col min="11" max="11" width="11.42578125" customWidth="1"/>
    <col min="12" max="12" width="20.85546875" customWidth="1"/>
  </cols>
  <sheetData>
    <row r="1" spans="1:12" ht="15" customHeight="1" x14ac:dyDescent="0.25">
      <c r="A1" s="116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5" customHeight="1" x14ac:dyDescent="0.2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36" customHeight="1" x14ac:dyDescent="0.25">
      <c r="A3" s="141" t="s">
        <v>100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ht="15.75" x14ac:dyDescent="0.25">
      <c r="A4" s="122" t="s">
        <v>60</v>
      </c>
      <c r="B4" s="123"/>
      <c r="C4" s="123"/>
      <c r="D4" s="7"/>
      <c r="E4" s="130"/>
      <c r="F4" s="130"/>
      <c r="G4" s="130"/>
      <c r="H4" s="130"/>
      <c r="I4" s="130"/>
      <c r="J4" s="130"/>
      <c r="K4" s="130"/>
      <c r="L4" s="132"/>
    </row>
    <row r="5" spans="1:12" ht="15.75" x14ac:dyDescent="0.25">
      <c r="A5" s="122" t="s">
        <v>61</v>
      </c>
      <c r="B5" s="123"/>
      <c r="C5" s="123"/>
      <c r="D5" s="7"/>
      <c r="E5" s="130"/>
      <c r="F5" s="130"/>
      <c r="G5" s="130"/>
      <c r="H5" s="130"/>
      <c r="I5" s="130"/>
      <c r="J5" s="130"/>
      <c r="K5" s="130"/>
      <c r="L5" s="132"/>
    </row>
    <row r="6" spans="1:12" ht="15.75" x14ac:dyDescent="0.25">
      <c r="A6" s="122" t="s">
        <v>62</v>
      </c>
      <c r="B6" s="123"/>
      <c r="C6" s="123"/>
      <c r="D6" s="7"/>
      <c r="E6" s="130"/>
      <c r="F6" s="130"/>
      <c r="G6" s="130"/>
      <c r="H6" s="130"/>
      <c r="I6" s="130"/>
      <c r="J6" s="130"/>
      <c r="K6" s="130"/>
      <c r="L6" s="132"/>
    </row>
    <row r="7" spans="1:12" ht="15.75" x14ac:dyDescent="0.25">
      <c r="A7" s="129" t="s">
        <v>63</v>
      </c>
      <c r="B7" s="125"/>
      <c r="C7" s="125"/>
      <c r="D7" s="125"/>
      <c r="E7" s="130"/>
      <c r="F7" s="125" t="s">
        <v>64</v>
      </c>
      <c r="G7" s="125"/>
      <c r="H7" s="125"/>
      <c r="I7" s="130"/>
      <c r="J7" s="125" t="s">
        <v>65</v>
      </c>
      <c r="K7" s="125"/>
      <c r="L7" s="126"/>
    </row>
    <row r="8" spans="1:12" ht="78.75" x14ac:dyDescent="0.25">
      <c r="A8" s="124"/>
      <c r="B8" s="4" t="s">
        <v>101</v>
      </c>
      <c r="C8" s="4" t="s">
        <v>102</v>
      </c>
      <c r="D8" s="5" t="s">
        <v>66</v>
      </c>
      <c r="E8" s="130"/>
      <c r="F8" s="36" t="s">
        <v>67</v>
      </c>
      <c r="G8" s="6" t="s">
        <v>68</v>
      </c>
      <c r="H8" s="6" t="s">
        <v>69</v>
      </c>
      <c r="I8" s="130"/>
      <c r="J8" s="36" t="s">
        <v>70</v>
      </c>
      <c r="K8" s="6" t="s">
        <v>71</v>
      </c>
      <c r="L8" s="37" t="s">
        <v>72</v>
      </c>
    </row>
    <row r="9" spans="1:12" ht="15.75" x14ac:dyDescent="0.25">
      <c r="A9" s="124"/>
      <c r="B9" s="4"/>
      <c r="C9" s="21" t="s">
        <v>73</v>
      </c>
      <c r="D9" s="20" t="s">
        <v>74</v>
      </c>
      <c r="E9" s="130"/>
      <c r="F9" s="19" t="s">
        <v>75</v>
      </c>
      <c r="G9" s="20" t="s">
        <v>74</v>
      </c>
      <c r="H9" s="20" t="s">
        <v>76</v>
      </c>
      <c r="I9" s="130"/>
      <c r="J9" s="19" t="s">
        <v>75</v>
      </c>
      <c r="K9" s="20" t="s">
        <v>74</v>
      </c>
      <c r="L9" s="38" t="s">
        <v>76</v>
      </c>
    </row>
    <row r="10" spans="1:12" ht="15.75" x14ac:dyDescent="0.25">
      <c r="A10" s="124"/>
      <c r="B10" s="35">
        <v>1</v>
      </c>
      <c r="C10" s="7">
        <v>1000</v>
      </c>
      <c r="D10" s="8">
        <v>16000</v>
      </c>
      <c r="E10" s="130"/>
      <c r="F10" s="9">
        <v>2.25</v>
      </c>
      <c r="G10" s="10">
        <v>3000</v>
      </c>
      <c r="H10" s="11">
        <f>(D10*F10)/C10</f>
        <v>36</v>
      </c>
      <c r="I10" s="130"/>
      <c r="J10" s="9">
        <v>2.75</v>
      </c>
      <c r="K10" s="12">
        <f t="shared" ref="K10:K24" si="0">D10-G10</f>
        <v>13000</v>
      </c>
      <c r="L10" s="39">
        <f t="shared" ref="L10:L24" si="1">(K10*J10)/C10</f>
        <v>35.75</v>
      </c>
    </row>
    <row r="11" spans="1:12" ht="15.75" x14ac:dyDescent="0.25">
      <c r="A11" s="124"/>
      <c r="B11" s="35">
        <v>2</v>
      </c>
      <c r="C11" s="7"/>
      <c r="D11" s="8"/>
      <c r="E11" s="130"/>
      <c r="F11" s="9"/>
      <c r="G11" s="10">
        <v>0</v>
      </c>
      <c r="H11" s="11" t="e">
        <f t="shared" ref="H11:H24" si="2">(D11*F11)/C11</f>
        <v>#DIV/0!</v>
      </c>
      <c r="I11" s="130"/>
      <c r="J11" s="9"/>
      <c r="K11" s="12">
        <f t="shared" si="0"/>
        <v>0</v>
      </c>
      <c r="L11" s="39" t="e">
        <f t="shared" si="1"/>
        <v>#DIV/0!</v>
      </c>
    </row>
    <row r="12" spans="1:12" ht="15.75" x14ac:dyDescent="0.25">
      <c r="A12" s="124"/>
      <c r="B12" s="35">
        <v>3</v>
      </c>
      <c r="C12" s="7"/>
      <c r="D12" s="8"/>
      <c r="E12" s="130"/>
      <c r="F12" s="9"/>
      <c r="G12" s="10">
        <f t="shared" ref="G12:G24" si="3">F12*E12*D12</f>
        <v>0</v>
      </c>
      <c r="H12" s="11" t="e">
        <f t="shared" si="2"/>
        <v>#DIV/0!</v>
      </c>
      <c r="I12" s="130"/>
      <c r="J12" s="9"/>
      <c r="K12" s="12">
        <f t="shared" si="0"/>
        <v>0</v>
      </c>
      <c r="L12" s="39" t="e">
        <f t="shared" si="1"/>
        <v>#DIV/0!</v>
      </c>
    </row>
    <row r="13" spans="1:12" ht="15.75" x14ac:dyDescent="0.25">
      <c r="A13" s="124"/>
      <c r="B13" s="35">
        <v>4</v>
      </c>
      <c r="C13" s="7"/>
      <c r="D13" s="8"/>
      <c r="E13" s="130"/>
      <c r="F13" s="9"/>
      <c r="G13" s="10">
        <f>F13*E13*D13</f>
        <v>0</v>
      </c>
      <c r="H13" s="11" t="e">
        <f t="shared" si="2"/>
        <v>#DIV/0!</v>
      </c>
      <c r="I13" s="130"/>
      <c r="J13" s="9"/>
      <c r="K13" s="12">
        <f t="shared" si="0"/>
        <v>0</v>
      </c>
      <c r="L13" s="39" t="e">
        <f t="shared" si="1"/>
        <v>#DIV/0!</v>
      </c>
    </row>
    <row r="14" spans="1:12" ht="15.75" x14ac:dyDescent="0.25">
      <c r="A14" s="124"/>
      <c r="B14" s="35">
        <v>5</v>
      </c>
      <c r="C14" s="7"/>
      <c r="D14" s="8"/>
      <c r="E14" s="130"/>
      <c r="F14" s="9"/>
      <c r="G14" s="10">
        <f t="shared" si="3"/>
        <v>0</v>
      </c>
      <c r="H14" s="11" t="e">
        <f t="shared" si="2"/>
        <v>#DIV/0!</v>
      </c>
      <c r="I14" s="130"/>
      <c r="J14" s="9"/>
      <c r="K14" s="12">
        <f t="shared" si="0"/>
        <v>0</v>
      </c>
      <c r="L14" s="39" t="e">
        <f t="shared" si="1"/>
        <v>#DIV/0!</v>
      </c>
    </row>
    <row r="15" spans="1:12" ht="15.75" x14ac:dyDescent="0.25">
      <c r="A15" s="124"/>
      <c r="B15" s="35">
        <v>6</v>
      </c>
      <c r="C15" s="7"/>
      <c r="D15" s="8"/>
      <c r="E15" s="130"/>
      <c r="F15" s="9"/>
      <c r="G15" s="10">
        <f t="shared" si="3"/>
        <v>0</v>
      </c>
      <c r="H15" s="11" t="e">
        <f t="shared" si="2"/>
        <v>#DIV/0!</v>
      </c>
      <c r="I15" s="130"/>
      <c r="J15" s="9"/>
      <c r="K15" s="12">
        <f t="shared" si="0"/>
        <v>0</v>
      </c>
      <c r="L15" s="39" t="e">
        <f t="shared" si="1"/>
        <v>#DIV/0!</v>
      </c>
    </row>
    <row r="16" spans="1:12" ht="15.75" x14ac:dyDescent="0.25">
      <c r="A16" s="124"/>
      <c r="B16" s="35">
        <v>7</v>
      </c>
      <c r="C16" s="7"/>
      <c r="D16" s="8"/>
      <c r="E16" s="130"/>
      <c r="F16" s="9"/>
      <c r="G16" s="10">
        <f t="shared" si="3"/>
        <v>0</v>
      </c>
      <c r="H16" s="11" t="e">
        <f t="shared" si="2"/>
        <v>#DIV/0!</v>
      </c>
      <c r="I16" s="130"/>
      <c r="J16" s="9"/>
      <c r="K16" s="12">
        <f t="shared" si="0"/>
        <v>0</v>
      </c>
      <c r="L16" s="39" t="e">
        <f t="shared" si="1"/>
        <v>#DIV/0!</v>
      </c>
    </row>
    <row r="17" spans="1:12" ht="15.75" x14ac:dyDescent="0.25">
      <c r="A17" s="124"/>
      <c r="B17" s="35">
        <v>8</v>
      </c>
      <c r="C17" s="7"/>
      <c r="D17" s="8"/>
      <c r="E17" s="130"/>
      <c r="F17" s="9"/>
      <c r="G17" s="10">
        <f t="shared" si="3"/>
        <v>0</v>
      </c>
      <c r="H17" s="11" t="e">
        <f t="shared" si="2"/>
        <v>#DIV/0!</v>
      </c>
      <c r="I17" s="130"/>
      <c r="J17" s="9"/>
      <c r="K17" s="12">
        <f t="shared" si="0"/>
        <v>0</v>
      </c>
      <c r="L17" s="39" t="e">
        <f t="shared" si="1"/>
        <v>#DIV/0!</v>
      </c>
    </row>
    <row r="18" spans="1:12" ht="15.75" x14ac:dyDescent="0.25">
      <c r="A18" s="124"/>
      <c r="B18" s="35">
        <v>9</v>
      </c>
      <c r="C18" s="7"/>
      <c r="D18" s="8"/>
      <c r="E18" s="130"/>
      <c r="F18" s="9"/>
      <c r="G18" s="10">
        <f t="shared" si="3"/>
        <v>0</v>
      </c>
      <c r="H18" s="11" t="e">
        <f t="shared" si="2"/>
        <v>#DIV/0!</v>
      </c>
      <c r="I18" s="130"/>
      <c r="J18" s="9"/>
      <c r="K18" s="12">
        <f t="shared" si="0"/>
        <v>0</v>
      </c>
      <c r="L18" s="39" t="e">
        <f t="shared" si="1"/>
        <v>#DIV/0!</v>
      </c>
    </row>
    <row r="19" spans="1:12" ht="15.75" x14ac:dyDescent="0.25">
      <c r="A19" s="124"/>
      <c r="B19" s="35">
        <v>10</v>
      </c>
      <c r="C19" s="7"/>
      <c r="D19" s="8"/>
      <c r="E19" s="130"/>
      <c r="F19" s="9"/>
      <c r="G19" s="10">
        <f t="shared" si="3"/>
        <v>0</v>
      </c>
      <c r="H19" s="11" t="e">
        <f t="shared" si="2"/>
        <v>#DIV/0!</v>
      </c>
      <c r="I19" s="130"/>
      <c r="J19" s="9"/>
      <c r="K19" s="12">
        <f t="shared" si="0"/>
        <v>0</v>
      </c>
      <c r="L19" s="39" t="e">
        <f t="shared" si="1"/>
        <v>#DIV/0!</v>
      </c>
    </row>
    <row r="20" spans="1:12" ht="15.75" x14ac:dyDescent="0.25">
      <c r="A20" s="124"/>
      <c r="B20" s="35">
        <v>11</v>
      </c>
      <c r="C20" s="7"/>
      <c r="D20" s="8"/>
      <c r="E20" s="130"/>
      <c r="F20" s="9"/>
      <c r="G20" s="10">
        <f t="shared" si="3"/>
        <v>0</v>
      </c>
      <c r="H20" s="11" t="e">
        <f t="shared" si="2"/>
        <v>#DIV/0!</v>
      </c>
      <c r="I20" s="130"/>
      <c r="J20" s="9"/>
      <c r="K20" s="12">
        <f t="shared" si="0"/>
        <v>0</v>
      </c>
      <c r="L20" s="39" t="e">
        <f t="shared" si="1"/>
        <v>#DIV/0!</v>
      </c>
    </row>
    <row r="21" spans="1:12" ht="15.75" x14ac:dyDescent="0.25">
      <c r="A21" s="124"/>
      <c r="B21" s="35">
        <v>12</v>
      </c>
      <c r="C21" s="7"/>
      <c r="D21" s="8"/>
      <c r="E21" s="130"/>
      <c r="F21" s="9"/>
      <c r="G21" s="10">
        <f t="shared" si="3"/>
        <v>0</v>
      </c>
      <c r="H21" s="11" t="e">
        <f t="shared" si="2"/>
        <v>#DIV/0!</v>
      </c>
      <c r="I21" s="130"/>
      <c r="J21" s="9"/>
      <c r="K21" s="12">
        <f t="shared" si="0"/>
        <v>0</v>
      </c>
      <c r="L21" s="39" t="e">
        <f t="shared" si="1"/>
        <v>#DIV/0!</v>
      </c>
    </row>
    <row r="22" spans="1:12" ht="15.75" x14ac:dyDescent="0.25">
      <c r="A22" s="124"/>
      <c r="B22" s="35">
        <v>13</v>
      </c>
      <c r="C22" s="7"/>
      <c r="D22" s="8"/>
      <c r="E22" s="130"/>
      <c r="F22" s="9"/>
      <c r="G22" s="10">
        <f t="shared" si="3"/>
        <v>0</v>
      </c>
      <c r="H22" s="11" t="e">
        <f t="shared" si="2"/>
        <v>#DIV/0!</v>
      </c>
      <c r="I22" s="130"/>
      <c r="J22" s="9"/>
      <c r="K22" s="12">
        <f t="shared" si="0"/>
        <v>0</v>
      </c>
      <c r="L22" s="39" t="e">
        <f t="shared" si="1"/>
        <v>#DIV/0!</v>
      </c>
    </row>
    <row r="23" spans="1:12" ht="15.75" x14ac:dyDescent="0.25">
      <c r="A23" s="124"/>
      <c r="B23" s="35">
        <v>14</v>
      </c>
      <c r="C23" s="7"/>
      <c r="D23" s="8"/>
      <c r="E23" s="130"/>
      <c r="F23" s="9"/>
      <c r="G23" s="10">
        <f t="shared" si="3"/>
        <v>0</v>
      </c>
      <c r="H23" s="11" t="e">
        <f t="shared" si="2"/>
        <v>#DIV/0!</v>
      </c>
      <c r="I23" s="130"/>
      <c r="J23" s="9"/>
      <c r="K23" s="12">
        <f t="shared" si="0"/>
        <v>0</v>
      </c>
      <c r="L23" s="39" t="e">
        <f t="shared" si="1"/>
        <v>#DIV/0!</v>
      </c>
    </row>
    <row r="24" spans="1:12" ht="15.75" x14ac:dyDescent="0.25">
      <c r="A24" s="124"/>
      <c r="B24" s="35">
        <v>15</v>
      </c>
      <c r="C24" s="7"/>
      <c r="D24" s="8"/>
      <c r="E24" s="130"/>
      <c r="F24" s="9"/>
      <c r="G24" s="10">
        <f t="shared" si="3"/>
        <v>0</v>
      </c>
      <c r="H24" s="11" t="e">
        <f t="shared" si="2"/>
        <v>#DIV/0!</v>
      </c>
      <c r="I24" s="130"/>
      <c r="J24" s="9"/>
      <c r="K24" s="12">
        <f t="shared" si="0"/>
        <v>0</v>
      </c>
      <c r="L24" s="39" t="e">
        <f t="shared" si="1"/>
        <v>#DIV/0!</v>
      </c>
    </row>
    <row r="25" spans="1:12" ht="16.5" thickBot="1" x14ac:dyDescent="0.3">
      <c r="A25" s="40" t="s">
        <v>77</v>
      </c>
      <c r="B25" s="41"/>
      <c r="C25" s="42">
        <f>SUM(C10:C13)</f>
        <v>1000</v>
      </c>
      <c r="D25" s="42">
        <f>SUM(D10:D12)</f>
        <v>16000</v>
      </c>
      <c r="E25" s="131"/>
      <c r="F25" s="43"/>
      <c r="G25" s="42">
        <f t="shared" ref="G25" si="4">SUM(G10:G12)</f>
        <v>3000</v>
      </c>
      <c r="H25" s="42"/>
      <c r="I25" s="131"/>
      <c r="J25" s="44"/>
      <c r="K25" s="45">
        <f t="shared" ref="K25" si="5">D25-G25</f>
        <v>13000</v>
      </c>
      <c r="L25" s="46"/>
    </row>
    <row r="26" spans="1:12" x14ac:dyDescent="0.25">
      <c r="L26" s="3"/>
    </row>
  </sheetData>
  <mergeCells count="12">
    <mergeCell ref="A1:L2"/>
    <mergeCell ref="A4:C4"/>
    <mergeCell ref="A5:C5"/>
    <mergeCell ref="A6:C6"/>
    <mergeCell ref="A8:A24"/>
    <mergeCell ref="F7:H7"/>
    <mergeCell ref="J7:L7"/>
    <mergeCell ref="A3:L3"/>
    <mergeCell ref="A7:D7"/>
    <mergeCell ref="E7:E25"/>
    <mergeCell ref="I7:I25"/>
    <mergeCell ref="E4:L6"/>
  </mergeCells>
  <conditionalFormatting sqref="H10:H24 L10:L24">
    <cfRule type="cellIs" dxfId="2" priority="1" operator="lessThan">
      <formula>39</formula>
    </cfRule>
    <cfRule type="cellIs" dxfId="1" priority="2" operator="between">
      <formula>39</formula>
      <formula>42</formula>
    </cfRule>
    <cfRule type="cellIs" dxfId="0" priority="5" operator="greaterThanOrEqual">
      <formula>42</formula>
    </cfRule>
  </conditionalFormatting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Densité d’occupation</vt:lpstr>
      <vt:lpstr>Planning par outil</vt:lpstr>
      <vt:lpstr>'Densité d’occupation'!Afdrukbereik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2022-08-31T12:00:03Z</dcterms:modified>
</cp:coreProperties>
</file>